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OCT.,-DIC.,-2023 " sheetId="4" r:id="rId1"/>
  </sheets>
  <definedNames>
    <definedName name="_xlnm.Print_Area" localSheetId="0">'EJEC.FIS. OCT.,-DIC.,-2023 '!$A$1:$Q$75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4" l="1"/>
  <c r="N37" i="4"/>
  <c r="M37" i="4"/>
  <c r="L37" i="4"/>
  <c r="K37" i="4"/>
  <c r="I37" i="4"/>
  <c r="H37" i="4"/>
  <c r="O32" i="4"/>
  <c r="N32" i="4"/>
  <c r="N31" i="4" s="1"/>
  <c r="M32" i="4"/>
  <c r="L32" i="4"/>
  <c r="K32" i="4"/>
  <c r="I32" i="4"/>
  <c r="H32" i="4"/>
  <c r="O27" i="4"/>
  <c r="N27" i="4"/>
  <c r="M27" i="4"/>
  <c r="L27" i="4"/>
  <c r="K27" i="4"/>
  <c r="I27" i="4"/>
  <c r="H27" i="4"/>
  <c r="O16" i="4"/>
  <c r="N16" i="4"/>
  <c r="M16" i="4"/>
  <c r="L16" i="4"/>
  <c r="K16" i="4"/>
  <c r="I16" i="4"/>
  <c r="H16" i="4"/>
  <c r="N49" i="4" l="1"/>
  <c r="P30" i="4"/>
  <c r="Q35" i="4" l="1"/>
  <c r="P35" i="4"/>
  <c r="Q25" i="4" l="1"/>
  <c r="P25" i="4"/>
  <c r="P18" i="4" l="1"/>
  <c r="Q24" i="4" l="1"/>
  <c r="P24" i="4"/>
  <c r="Q20" i="4" l="1"/>
  <c r="P20" i="4"/>
  <c r="P19" i="4"/>
  <c r="J36" i="4" l="1"/>
  <c r="J20" i="4" l="1"/>
  <c r="J19" i="4"/>
  <c r="J18" i="4" l="1"/>
  <c r="J17" i="4"/>
  <c r="P33" i="4" l="1"/>
  <c r="J35" i="4" l="1"/>
  <c r="P16" i="4" l="1"/>
  <c r="P38" i="4" l="1"/>
  <c r="P37" i="4" s="1"/>
  <c r="R21" i="4" l="1"/>
  <c r="Q48" i="4" l="1"/>
  <c r="Q47" i="4" s="1"/>
  <c r="P47" i="4"/>
  <c r="J48" i="4"/>
  <c r="J47" i="4" s="1"/>
  <c r="O47" i="4"/>
  <c r="O31" i="4" s="1"/>
  <c r="O49" i="4" s="1"/>
  <c r="M47" i="4"/>
  <c r="M31" i="4" s="1"/>
  <c r="M49" i="4" s="1"/>
  <c r="L47" i="4"/>
  <c r="L31" i="4" s="1"/>
  <c r="L49" i="4" s="1"/>
  <c r="P49" i="4" s="1"/>
  <c r="K47" i="4"/>
  <c r="K31" i="4" s="1"/>
  <c r="K49" i="4" s="1"/>
  <c r="I47" i="4"/>
  <c r="I31" i="4" s="1"/>
  <c r="I49" i="4" s="1"/>
  <c r="H47" i="4"/>
  <c r="H31" i="4" s="1"/>
  <c r="H49" i="4" s="1"/>
  <c r="J45" i="4"/>
  <c r="J44" i="4"/>
  <c r="J43" i="4"/>
  <c r="J38" i="4"/>
  <c r="Q37" i="4"/>
  <c r="Q36" i="4"/>
  <c r="Q32" i="4" s="1"/>
  <c r="P36" i="4"/>
  <c r="P32" i="4" s="1"/>
  <c r="J34" i="4"/>
  <c r="J33" i="4"/>
  <c r="J30" i="4"/>
  <c r="J29" i="4"/>
  <c r="J28" i="4"/>
  <c r="P27" i="4"/>
  <c r="J26" i="4"/>
  <c r="J25" i="4"/>
  <c r="J24" i="4"/>
  <c r="J23" i="4"/>
  <c r="J22" i="4"/>
  <c r="J21" i="4"/>
  <c r="J16" i="4" s="1"/>
  <c r="Q19" i="4"/>
  <c r="Q49" i="4" l="1"/>
  <c r="Q31" i="4"/>
  <c r="J32" i="4"/>
  <c r="J27" i="4"/>
  <c r="J37" i="4"/>
  <c r="Q16" i="4"/>
  <c r="J31" i="4" l="1"/>
  <c r="J49" i="4" s="1"/>
</calcChain>
</file>

<file path=xl/sharedStrings.xml><?xml version="1.0" encoding="utf-8"?>
<sst xmlns="http://schemas.openxmlformats.org/spreadsheetml/2006/main" count="100" uniqueCount="88">
  <si>
    <t>SIGEF</t>
  </si>
  <si>
    <t xml:space="preserve">PROGRAMAS PRESUPUESTARIOS
</t>
  </si>
  <si>
    <t>NUM. Y PRODUCTO</t>
  </si>
  <si>
    <t>Estrategia Nacional de Desarrollo a Contribuir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</si>
  <si>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</si>
  <si>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</si>
  <si>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</si>
  <si>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</si>
  <si>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</si>
  <si>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</si>
  <si>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</si>
  <si>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</si>
  <si>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</si>
  <si>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</si>
  <si>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</si>
  <si>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</si>
  <si>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>Programación Fisica              (A)</t>
  </si>
  <si>
    <t xml:space="preserve">Programación Financiera    (B)                 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</si>
  <si>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</si>
  <si>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</si>
  <si>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</si>
  <si>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</si>
  <si>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</si>
  <si>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</si>
  <si>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</si>
  <si>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</si>
  <si>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</si>
  <si>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</si>
  <si>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</si>
  <si>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</si>
  <si>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</si>
  <si>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</si>
  <si>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</si>
  <si>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</si>
  <si>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</si>
  <si>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</si>
  <si>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</si>
  <si>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</si>
  <si>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</si>
  <si>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</si>
  <si>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</si>
  <si>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</si>
  <si>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</si>
  <si>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</si>
  <si>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</si>
  <si>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</si>
  <si>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</si>
  <si>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</si>
  <si>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</si>
  <si>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</si>
  <si>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No. Estudios del Mecado Laboral realizado.</t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</si>
  <si>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</si>
  <si>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INFORME DE EJECUCION FISICA Y FINANCIERA</t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</si>
  <si>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</si>
  <si>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</si>
  <si>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</si>
  <si>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</si>
  <si>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</si>
  <si>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</si>
  <si>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</si>
  <si>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</si>
  <si>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</si>
  <si>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</si>
  <si>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</si>
  <si>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</si>
  <si>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</si>
  <si>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</si>
  <si>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</si>
  <si>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</si>
  <si>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</si>
  <si>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</si>
  <si>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</si>
  <si>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</si>
  <si>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</si>
  <si>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</si>
  <si>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</si>
  <si>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</si>
  <si>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</si>
  <si>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04/07/2023).</t>
  </si>
  <si>
    <t>O21.- Aumento del empleo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</si>
  <si>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</si>
  <si>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t>OCTUBRE - DICIEMBRE, 2023</t>
  </si>
  <si>
    <t>Ejecución Fisica Financiera Oct., - Dic., 2023</t>
  </si>
  <si>
    <t>4to. Trimestre</t>
  </si>
  <si>
    <t>% de Ejecución Fisico-Finanaciero, Oct. - Dic., 2023</t>
  </si>
  <si>
    <t>Programación Fisica Financiera Oct., - Dic., 2023</t>
  </si>
  <si>
    <t>Actividad Presupuestaria</t>
  </si>
  <si>
    <t>Unidad de Medidad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</si>
</sst>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0" borderId="0" xfId="0" applyFont="1"/>
    <xf numFmtId="0" fontId="2" fillId="2" borderId="0" xfId="0" applyFont="1" applyFill="1"/>
    <xf numFmtId="43" fontId="2" fillId="0" borderId="0" xfId="0" applyNumberFormat="1" applyFont="1"/>
    <xf numFmtId="0" fontId="6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0" fontId="7" fillId="0" borderId="0" xfId="0" applyFont="1"/>
    <xf numFmtId="43" fontId="7" fillId="0" borderId="0" xfId="1" applyFont="1" applyFill="1" applyBorder="1"/>
    <xf numFmtId="43" fontId="6" fillId="0" borderId="0" xfId="1" applyFont="1" applyFill="1" applyBorder="1"/>
    <xf numFmtId="43" fontId="5" fillId="0" borderId="0" xfId="0" applyNumberFormat="1" applyFont="1"/>
    <xf numFmtId="9" fontId="2" fillId="0" borderId="0" xfId="2" applyFont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Border="1"/>
    <xf numFmtId="164" fontId="2" fillId="0" borderId="0" xfId="0" applyNumberFormat="1" applyFont="1"/>
    <xf numFmtId="43" fontId="2" fillId="0" borderId="0" xfId="1" applyFont="1"/>
    <xf numFmtId="43" fontId="2" fillId="0" borderId="0" xfId="1" applyFont="1" applyAlignment="1">
      <alignment vertical="center"/>
    </xf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164" fontId="11" fillId="2" borderId="3" xfId="1" applyNumberFormat="1" applyFont="1" applyFill="1" applyBorder="1" applyAlignment="1">
      <alignment vertical="center"/>
    </xf>
    <xf numFmtId="43" fontId="11" fillId="2" borderId="3" xfId="1" applyFont="1" applyFill="1" applyBorder="1" applyAlignment="1">
      <alignment vertical="center"/>
    </xf>
    <xf numFmtId="164" fontId="11" fillId="2" borderId="3" xfId="1" applyNumberFormat="1" applyFont="1" applyFill="1" applyBorder="1" applyAlignment="1">
      <alignment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43" fontId="11" fillId="2" borderId="3" xfId="1" applyNumberFormat="1" applyFont="1" applyFill="1" applyBorder="1" applyAlignment="1">
      <alignment vertical="center" wrapText="1"/>
    </xf>
    <xf numFmtId="43" fontId="11" fillId="2" borderId="3" xfId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vertical="center" wrapText="1"/>
    </xf>
    <xf numFmtId="0" fontId="11" fillId="2" borderId="3" xfId="1" applyNumberFormat="1" applyFont="1" applyFill="1" applyBorder="1" applyAlignment="1">
      <alignment vertical="center"/>
    </xf>
    <xf numFmtId="43" fontId="11" fillId="2" borderId="3" xfId="1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1" applyNumberFormat="1" applyFont="1" applyFill="1" applyBorder="1" applyAlignment="1">
      <alignment horizontal="center" vertical="center"/>
    </xf>
    <xf numFmtId="164" fontId="11" fillId="2" borderId="3" xfId="1" applyNumberFormat="1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vertical="center" wrapText="1"/>
    </xf>
    <xf numFmtId="43" fontId="1" fillId="2" borderId="3" xfId="1" applyFont="1" applyFill="1" applyBorder="1"/>
    <xf numFmtId="165" fontId="5" fillId="0" borderId="0" xfId="0" applyNumberFormat="1" applyFont="1" applyBorder="1"/>
    <xf numFmtId="2" fontId="5" fillId="0" borderId="0" xfId="0" applyNumberFormat="1" applyFont="1" applyBorder="1"/>
    <xf numFmtId="0" fontId="7" fillId="0" borderId="0" xfId="0" applyFont="1" applyBorder="1"/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49" fontId="12" fillId="4" borderId="3" xfId="3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vertical="center" wrapText="1"/>
    </xf>
    <xf numFmtId="43" fontId="11" fillId="4" borderId="3" xfId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 wrapText="1"/>
    </xf>
    <xf numFmtId="43" fontId="10" fillId="4" borderId="3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5" fontId="11" fillId="3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3" fontId="11" fillId="2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/>
    </xf>
    <xf numFmtId="49" fontId="12" fillId="4" borderId="3" xfId="3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/>
    </xf>
    <xf numFmtId="43" fontId="11" fillId="2" borderId="3" xfId="1" applyNumberFormat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1936750</xdr:colOff>
      <xdr:row>0</xdr:row>
      <xdr:rowOff>15875</xdr:rowOff>
    </xdr:from>
    <xdr:to>
      <xdr:col>9</xdr:col>
      <xdr:colOff>1182913</xdr:colOff>
      <xdr:row>7</xdr:row>
      <xdr:rowOff>142875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15875"/>
          <a:ext cx="3770538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56</xdr:row>
      <xdr:rowOff>152400</xdr:rowOff>
    </xdr:from>
    <xdr:to>
      <xdr:col>10</xdr:col>
      <xdr:colOff>12700</xdr:colOff>
      <xdr:row>60</xdr:row>
      <xdr:rowOff>85725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31375350"/>
          <a:ext cx="336550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zoomScale="64" zoomScaleNormal="64" zoomScaleSheetLayoutView="50" workbookViewId="0">
      <selection activeCell="R19" sqref="R19"/>
    </sheetView>
  </sheetViews>
  <sheetFormatPr baseColWidth="10" defaultColWidth="24" defaultRowHeight="15.75" x14ac:dyDescent="0.25"/>
  <cols>
    <col min="1" max="1" width="7.140625" style="1" customWidth="1"/>
    <col min="2" max="2" width="34.85546875" style="1" customWidth="1"/>
    <col min="3" max="5" width="7.42578125" style="1" customWidth="1"/>
    <col min="6" max="6" width="22.140625" style="1" customWidth="1"/>
    <col min="7" max="7" width="32.5703125" style="1" customWidth="1"/>
    <col min="8" max="8" width="18.5703125" style="1" customWidth="1"/>
    <col min="9" max="9" width="16.7109375" style="1" customWidth="1"/>
    <col min="10" max="10" width="18.85546875" style="1" customWidth="1"/>
    <col min="11" max="11" width="13.42578125" style="1" customWidth="1"/>
    <col min="12" max="15" width="18.28515625" style="1" customWidth="1"/>
    <col min="16" max="17" width="14.42578125" style="1" customWidth="1"/>
    <col min="18" max="18" width="29.7109375" style="1" customWidth="1"/>
    <col min="19" max="16384" width="24" style="1"/>
  </cols>
  <sheetData>
    <row r="1" spans="1:18" x14ac:dyDescent="0.25">
      <c r="A1" s="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"/>
    </row>
    <row r="2" spans="1:18" x14ac:dyDescent="0.25">
      <c r="A2" s="2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3"/>
    </row>
    <row r="3" spans="1:18" x14ac:dyDescent="0.25">
      <c r="A3" s="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</row>
    <row r="4" spans="1:18" x14ac:dyDescent="0.25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3"/>
    </row>
    <row r="5" spans="1:18" x14ac:dyDescent="0.25">
      <c r="A5" s="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"/>
    </row>
    <row r="6" spans="1:18" ht="22.5" customHeight="1" x14ac:dyDescent="0.2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8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8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</row>
    <row r="9" spans="1:18" ht="21" customHeight="1" x14ac:dyDescent="0.25">
      <c r="A9" s="73" t="s">
        <v>52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8" ht="23.25" customHeight="1" x14ac:dyDescent="0.25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8" ht="24.75" customHeight="1" x14ac:dyDescent="0.25">
      <c r="A11" s="65" t="s">
        <v>80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spans="1:18" ht="29.25" customHeight="1" x14ac:dyDescent="0.25">
      <c r="A12" s="60" t="s">
        <v>51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8" ht="62.25" customHeight="1" x14ac:dyDescent="0.25">
      <c r="A13" s="61" t="s">
        <v>0</v>
      </c>
      <c r="B13" s="59" t="s">
        <v>1</v>
      </c>
      <c r="C13" s="59"/>
      <c r="D13" s="59"/>
      <c r="E13" s="59"/>
      <c r="F13" s="59"/>
      <c r="G13" s="59"/>
      <c r="H13" s="59"/>
      <c r="I13" s="59"/>
      <c r="J13" s="59"/>
      <c r="K13" s="59"/>
      <c r="L13" s="59" t="s">
        <v>85</v>
      </c>
      <c r="M13" s="59"/>
      <c r="N13" s="59" t="s">
        <v>82</v>
      </c>
      <c r="O13" s="59"/>
      <c r="P13" s="59" t="s">
        <v>84</v>
      </c>
      <c r="Q13" s="59"/>
    </row>
    <row r="14" spans="1:18" ht="62.25" customHeight="1" x14ac:dyDescent="0.25">
      <c r="A14" s="61"/>
      <c r="B14" s="59" t="s">
        <v>2</v>
      </c>
      <c r="C14" s="79" t="s">
        <v>3</v>
      </c>
      <c r="D14" s="79"/>
      <c r="E14" s="79"/>
      <c r="F14" s="59" t="s">
        <v>87</v>
      </c>
      <c r="G14" s="59" t="s">
        <v>86</v>
      </c>
      <c r="H14" s="59" t="s">
        <v>61</v>
      </c>
      <c r="I14" s="59" t="s">
        <v>62</v>
      </c>
      <c r="J14" s="59" t="s">
        <v>63</v>
      </c>
      <c r="K14" s="59" t="s">
        <v>64</v>
      </c>
      <c r="L14" s="59" t="s">
        <v>83</v>
      </c>
      <c r="M14" s="77"/>
      <c r="N14" s="59" t="s">
        <v>83</v>
      </c>
      <c r="O14" s="59"/>
      <c r="P14" s="46" t="s">
        <v>4</v>
      </c>
      <c r="Q14" s="46" t="s">
        <v>5</v>
      </c>
    </row>
    <row r="15" spans="1:18" ht="54" customHeight="1" x14ac:dyDescent="0.25">
      <c r="A15" s="61"/>
      <c r="B15" s="59"/>
      <c r="C15" s="47" t="s">
        <v>6</v>
      </c>
      <c r="D15" s="47" t="s">
        <v>7</v>
      </c>
      <c r="E15" s="47" t="s">
        <v>8</v>
      </c>
      <c r="F15" s="59"/>
      <c r="G15" s="59"/>
      <c r="H15" s="59"/>
      <c r="I15" s="59"/>
      <c r="J15" s="59"/>
      <c r="K15" s="59"/>
      <c r="L15" s="46" t="s">
        <v>16</v>
      </c>
      <c r="M15" s="46" t="s">
        <v>17</v>
      </c>
      <c r="N15" s="46" t="s">
        <v>11</v>
      </c>
      <c r="O15" s="46" t="s">
        <v>12</v>
      </c>
      <c r="P15" s="46" t="s">
        <v>9</v>
      </c>
      <c r="Q15" s="46" t="s">
        <v>10</v>
      </c>
    </row>
    <row r="16" spans="1:18" ht="36.75" customHeight="1" x14ac:dyDescent="0.25">
      <c r="A16" s="48"/>
      <c r="B16" s="78" t="s">
        <v>19</v>
      </c>
      <c r="C16" s="78"/>
      <c r="D16" s="78"/>
      <c r="E16" s="78"/>
      <c r="F16" s="78"/>
      <c r="G16" s="78"/>
      <c r="H16" s="50">
        <f t="shared" ref="H16:O16" si="0">H17+H18+H19+H20+H21+H22+H23+H24+H25+H26</f>
        <v>325386706</v>
      </c>
      <c r="I16" s="50">
        <f t="shared" si="0"/>
        <v>79867466.49000001</v>
      </c>
      <c r="J16" s="50">
        <f t="shared" si="0"/>
        <v>405254172.49000007</v>
      </c>
      <c r="K16" s="50">
        <f t="shared" si="0"/>
        <v>78043</v>
      </c>
      <c r="L16" s="50">
        <f t="shared" si="0"/>
        <v>19510</v>
      </c>
      <c r="M16" s="50">
        <f t="shared" si="0"/>
        <v>116961614.02000001</v>
      </c>
      <c r="N16" s="50">
        <f t="shared" si="0"/>
        <v>20691</v>
      </c>
      <c r="O16" s="50">
        <f t="shared" si="0"/>
        <v>103344882.85000001</v>
      </c>
      <c r="P16" s="51">
        <f>N16/L16*100</f>
        <v>106.05330599692466</v>
      </c>
      <c r="Q16" s="51">
        <f>O16/M16*100</f>
        <v>88.357948644867719</v>
      </c>
      <c r="R16" s="19"/>
    </row>
    <row r="17" spans="1:18" ht="52.5" customHeight="1" x14ac:dyDescent="0.25">
      <c r="A17" s="62">
        <v>5874</v>
      </c>
      <c r="B17" s="63" t="s">
        <v>20</v>
      </c>
      <c r="C17" s="64">
        <v>3</v>
      </c>
      <c r="D17" s="64">
        <v>3.3</v>
      </c>
      <c r="E17" s="64" t="s">
        <v>14</v>
      </c>
      <c r="F17" s="63" t="s">
        <v>53</v>
      </c>
      <c r="G17" s="26" t="s">
        <v>21</v>
      </c>
      <c r="H17" s="27">
        <v>21715061</v>
      </c>
      <c r="I17" s="28">
        <v>174909686.74000001</v>
      </c>
      <c r="J17" s="28">
        <f>H17+I17</f>
        <v>196624747.74000001</v>
      </c>
      <c r="K17" s="80">
        <v>63500</v>
      </c>
      <c r="L17" s="27"/>
      <c r="M17" s="28">
        <v>70266367.25</v>
      </c>
      <c r="N17" s="27"/>
      <c r="O17" s="28">
        <v>70300367.25</v>
      </c>
      <c r="P17" s="29"/>
      <c r="Q17" s="58">
        <v>87.16</v>
      </c>
      <c r="R17" s="20"/>
    </row>
    <row r="18" spans="1:18" ht="63.75" customHeight="1" x14ac:dyDescent="0.25">
      <c r="A18" s="62"/>
      <c r="B18" s="63"/>
      <c r="C18" s="64"/>
      <c r="D18" s="64"/>
      <c r="E18" s="64"/>
      <c r="F18" s="63"/>
      <c r="G18" s="26" t="s">
        <v>22</v>
      </c>
      <c r="H18" s="28">
        <v>259350409</v>
      </c>
      <c r="I18" s="28">
        <v>-80078700.189999998</v>
      </c>
      <c r="J18" s="28">
        <f t="shared" ref="J18:J20" si="1">H18+I18</f>
        <v>179271708.81</v>
      </c>
      <c r="K18" s="80"/>
      <c r="L18" s="27">
        <v>15875</v>
      </c>
      <c r="M18" s="28">
        <v>39221936.18</v>
      </c>
      <c r="N18" s="27">
        <v>10850</v>
      </c>
      <c r="O18" s="28">
        <v>25130148.23</v>
      </c>
      <c r="P18" s="29">
        <f>N18/L18*100</f>
        <v>68.346456692913378</v>
      </c>
      <c r="Q18" s="58"/>
      <c r="R18" s="18"/>
    </row>
    <row r="19" spans="1:18" ht="72.75" customHeight="1" x14ac:dyDescent="0.25">
      <c r="A19" s="49" t="s">
        <v>23</v>
      </c>
      <c r="B19" s="26" t="s">
        <v>55</v>
      </c>
      <c r="C19" s="23">
        <v>3</v>
      </c>
      <c r="D19" s="23">
        <v>3.3</v>
      </c>
      <c r="E19" s="23" t="s">
        <v>14</v>
      </c>
      <c r="F19" s="31" t="s">
        <v>54</v>
      </c>
      <c r="G19" s="26" t="s">
        <v>24</v>
      </c>
      <c r="H19" s="28">
        <v>10588531</v>
      </c>
      <c r="I19" s="28">
        <v>-1742044.09</v>
      </c>
      <c r="J19" s="28">
        <f t="shared" si="1"/>
        <v>8846486.9100000001</v>
      </c>
      <c r="K19" s="32">
        <v>35</v>
      </c>
      <c r="L19" s="32">
        <v>9</v>
      </c>
      <c r="M19" s="28">
        <v>2580241.06</v>
      </c>
      <c r="N19" s="27">
        <v>14</v>
      </c>
      <c r="O19" s="28">
        <v>2420021.87</v>
      </c>
      <c r="P19" s="33">
        <f>N19/L19*100</f>
        <v>155.55555555555557</v>
      </c>
      <c r="Q19" s="28">
        <f>O19/M19*100</f>
        <v>93.790534051884293</v>
      </c>
      <c r="R19" s="14"/>
    </row>
    <row r="20" spans="1:18" ht="90" customHeight="1" x14ac:dyDescent="0.25">
      <c r="A20" s="49" t="s">
        <v>75</v>
      </c>
      <c r="B20" s="26" t="s">
        <v>25</v>
      </c>
      <c r="C20" s="23">
        <v>3</v>
      </c>
      <c r="D20" s="23">
        <v>3.3</v>
      </c>
      <c r="E20" s="23" t="s">
        <v>14</v>
      </c>
      <c r="F20" s="31" t="s">
        <v>56</v>
      </c>
      <c r="G20" s="26" t="s">
        <v>60</v>
      </c>
      <c r="H20" s="28">
        <v>7623966</v>
      </c>
      <c r="I20" s="28">
        <v>936257.47</v>
      </c>
      <c r="J20" s="28">
        <f t="shared" si="1"/>
        <v>8560223.4700000007</v>
      </c>
      <c r="K20" s="32">
        <v>5</v>
      </c>
      <c r="L20" s="32">
        <v>1</v>
      </c>
      <c r="M20" s="28">
        <v>2009245.05</v>
      </c>
      <c r="N20" s="27">
        <v>1</v>
      </c>
      <c r="O20" s="28">
        <v>2009245.05</v>
      </c>
      <c r="P20" s="29">
        <f>N20/L20*100</f>
        <v>100</v>
      </c>
      <c r="Q20" s="28">
        <f>O20/M20*100</f>
        <v>100</v>
      </c>
      <c r="R20" s="14"/>
    </row>
    <row r="21" spans="1:18" ht="69.75" customHeight="1" x14ac:dyDescent="0.25">
      <c r="A21" s="62">
        <v>6810</v>
      </c>
      <c r="B21" s="63" t="s">
        <v>26</v>
      </c>
      <c r="C21" s="64">
        <v>3</v>
      </c>
      <c r="D21" s="64">
        <v>3.3</v>
      </c>
      <c r="E21" s="64" t="s">
        <v>14</v>
      </c>
      <c r="F21" s="63" t="s">
        <v>57</v>
      </c>
      <c r="G21" s="26" t="s">
        <v>27</v>
      </c>
      <c r="H21" s="34">
        <v>640000</v>
      </c>
      <c r="I21" s="28">
        <v>-217385</v>
      </c>
      <c r="J21" s="28">
        <f t="shared" ref="J21:J26" si="2">H21+I21</f>
        <v>422615</v>
      </c>
      <c r="K21" s="35"/>
      <c r="L21" s="32">
        <v>1</v>
      </c>
      <c r="M21" s="28">
        <v>160000</v>
      </c>
      <c r="N21" s="36"/>
      <c r="O21" s="28">
        <v>160000</v>
      </c>
      <c r="P21" s="36"/>
      <c r="Q21" s="58">
        <v>118.33</v>
      </c>
      <c r="R21" s="21">
        <f>M21+M22+M23</f>
        <v>2702876.78</v>
      </c>
    </row>
    <row r="22" spans="1:18" ht="78.75" customHeight="1" x14ac:dyDescent="0.25">
      <c r="A22" s="62"/>
      <c r="B22" s="63"/>
      <c r="C22" s="64"/>
      <c r="D22" s="64"/>
      <c r="E22" s="64"/>
      <c r="F22" s="63"/>
      <c r="G22" s="26" t="s">
        <v>28</v>
      </c>
      <c r="H22" s="34">
        <v>395000</v>
      </c>
      <c r="I22" s="28">
        <v>-51160</v>
      </c>
      <c r="J22" s="28">
        <f t="shared" si="2"/>
        <v>343840</v>
      </c>
      <c r="K22" s="35">
        <v>5203</v>
      </c>
      <c r="L22" s="32">
        <v>1249</v>
      </c>
      <c r="M22" s="28">
        <v>98750</v>
      </c>
      <c r="N22" s="27">
        <v>4120</v>
      </c>
      <c r="O22" s="28"/>
      <c r="P22" s="37">
        <v>316.92</v>
      </c>
      <c r="Q22" s="58"/>
    </row>
    <row r="23" spans="1:18" ht="57" customHeight="1" x14ac:dyDescent="0.25">
      <c r="A23" s="62"/>
      <c r="B23" s="63"/>
      <c r="C23" s="64"/>
      <c r="D23" s="64"/>
      <c r="E23" s="64"/>
      <c r="F23" s="63"/>
      <c r="G23" s="26" t="s">
        <v>29</v>
      </c>
      <c r="H23" s="34">
        <v>10185834</v>
      </c>
      <c r="I23" s="28">
        <v>-1108669</v>
      </c>
      <c r="J23" s="28">
        <f t="shared" si="2"/>
        <v>9077165</v>
      </c>
      <c r="K23" s="35"/>
      <c r="L23" s="32">
        <v>50</v>
      </c>
      <c r="M23" s="28">
        <v>2444126.7799999998</v>
      </c>
      <c r="N23" s="27">
        <v>83</v>
      </c>
      <c r="O23" s="28">
        <v>3084745.06</v>
      </c>
      <c r="P23" s="37"/>
      <c r="Q23" s="58"/>
    </row>
    <row r="24" spans="1:18" ht="110.25" customHeight="1" x14ac:dyDescent="0.25">
      <c r="A24" s="49">
        <v>6811</v>
      </c>
      <c r="B24" s="26" t="s">
        <v>30</v>
      </c>
      <c r="C24" s="24">
        <v>3</v>
      </c>
      <c r="D24" s="24">
        <v>3.3</v>
      </c>
      <c r="E24" s="24" t="s">
        <v>14</v>
      </c>
      <c r="F24" s="31" t="s">
        <v>32</v>
      </c>
      <c r="G24" s="26" t="s">
        <v>31</v>
      </c>
      <c r="H24" s="34">
        <v>2059449</v>
      </c>
      <c r="I24" s="28">
        <v>-1472063.44</v>
      </c>
      <c r="J24" s="28">
        <f t="shared" si="2"/>
        <v>587385.56000000006</v>
      </c>
      <c r="K24" s="32">
        <v>2800</v>
      </c>
      <c r="L24" s="32">
        <v>700</v>
      </c>
      <c r="M24" s="28">
        <v>37809.5</v>
      </c>
      <c r="N24" s="27">
        <v>626</v>
      </c>
      <c r="O24" s="28">
        <v>97217.19</v>
      </c>
      <c r="P24" s="33">
        <f>N24/L24*100</f>
        <v>89.428571428571431</v>
      </c>
      <c r="Q24" s="28">
        <f>O24/M24*100</f>
        <v>257.12371229452918</v>
      </c>
    </row>
    <row r="25" spans="1:18" ht="92.25" customHeight="1" x14ac:dyDescent="0.25">
      <c r="A25" s="62">
        <v>6812</v>
      </c>
      <c r="B25" s="63" t="s">
        <v>33</v>
      </c>
      <c r="C25" s="64">
        <v>3</v>
      </c>
      <c r="D25" s="64">
        <v>3.3</v>
      </c>
      <c r="E25" s="64" t="s">
        <v>14</v>
      </c>
      <c r="F25" s="63" t="s">
        <v>36</v>
      </c>
      <c r="G25" s="26" t="s">
        <v>34</v>
      </c>
      <c r="H25" s="34">
        <v>4326968</v>
      </c>
      <c r="I25" s="28">
        <v>-4326968</v>
      </c>
      <c r="J25" s="28">
        <f t="shared" si="2"/>
        <v>0</v>
      </c>
      <c r="K25" s="83">
        <v>6500</v>
      </c>
      <c r="L25" s="83">
        <v>1625</v>
      </c>
      <c r="M25" s="58">
        <v>143138.20000000001</v>
      </c>
      <c r="N25" s="80">
        <v>4997</v>
      </c>
      <c r="O25" s="58">
        <v>143138.20000000001</v>
      </c>
      <c r="P25" s="81">
        <f>N25/L25*100</f>
        <v>307.50769230769231</v>
      </c>
      <c r="Q25" s="58">
        <f>O25/M25*100</f>
        <v>100</v>
      </c>
    </row>
    <row r="26" spans="1:18" ht="62.25" customHeight="1" x14ac:dyDescent="0.25">
      <c r="A26" s="62"/>
      <c r="B26" s="63"/>
      <c r="C26" s="64"/>
      <c r="D26" s="64">
        <v>3.3</v>
      </c>
      <c r="E26" s="64" t="s">
        <v>14</v>
      </c>
      <c r="F26" s="63"/>
      <c r="G26" s="26" t="s">
        <v>35</v>
      </c>
      <c r="H26" s="34">
        <v>8501488</v>
      </c>
      <c r="I26" s="28">
        <v>-6981488</v>
      </c>
      <c r="J26" s="28">
        <f t="shared" si="2"/>
        <v>1520000</v>
      </c>
      <c r="K26" s="83"/>
      <c r="L26" s="83"/>
      <c r="M26" s="58"/>
      <c r="N26" s="80"/>
      <c r="O26" s="58"/>
      <c r="P26" s="82"/>
      <c r="Q26" s="58"/>
    </row>
    <row r="27" spans="1:18" ht="35.25" customHeight="1" x14ac:dyDescent="0.25">
      <c r="A27" s="78" t="s">
        <v>37</v>
      </c>
      <c r="B27" s="78"/>
      <c r="C27" s="78"/>
      <c r="D27" s="78"/>
      <c r="E27" s="78"/>
      <c r="F27" s="78"/>
      <c r="G27" s="78"/>
      <c r="H27" s="52">
        <f t="shared" ref="H27:O27" si="3">H28+H29+H30</f>
        <v>70588060</v>
      </c>
      <c r="I27" s="52">
        <f t="shared" si="3"/>
        <v>-58878502.909999996</v>
      </c>
      <c r="J27" s="52">
        <f t="shared" si="3"/>
        <v>11709557.090000004</v>
      </c>
      <c r="K27" s="52">
        <f t="shared" si="3"/>
        <v>1525</v>
      </c>
      <c r="L27" s="52">
        <f t="shared" si="3"/>
        <v>381</v>
      </c>
      <c r="M27" s="52">
        <f t="shared" si="3"/>
        <v>0</v>
      </c>
      <c r="N27" s="52">
        <f t="shared" si="3"/>
        <v>1119</v>
      </c>
      <c r="O27" s="52">
        <f t="shared" si="3"/>
        <v>0</v>
      </c>
      <c r="P27" s="53">
        <f>N27/L27*100</f>
        <v>293.70078740157481</v>
      </c>
      <c r="Q27" s="53"/>
    </row>
    <row r="28" spans="1:18" ht="66" customHeight="1" x14ac:dyDescent="0.25">
      <c r="A28" s="62">
        <v>6814</v>
      </c>
      <c r="B28" s="63" t="s">
        <v>38</v>
      </c>
      <c r="C28" s="64">
        <v>2</v>
      </c>
      <c r="D28" s="64">
        <v>2.2999999999999998</v>
      </c>
      <c r="E28" s="64" t="s">
        <v>15</v>
      </c>
      <c r="F28" s="63" t="s">
        <v>58</v>
      </c>
      <c r="G28" s="26" t="s">
        <v>40</v>
      </c>
      <c r="H28" s="34">
        <v>69138060</v>
      </c>
      <c r="I28" s="28">
        <v>-57448502.909999996</v>
      </c>
      <c r="J28" s="34">
        <f>H28+I28</f>
        <v>11689557.090000004</v>
      </c>
      <c r="K28" s="83">
        <v>300</v>
      </c>
      <c r="L28" s="83">
        <v>75</v>
      </c>
      <c r="M28" s="27">
        <v>0</v>
      </c>
      <c r="N28" s="27">
        <v>410</v>
      </c>
      <c r="O28" s="28">
        <v>0</v>
      </c>
      <c r="P28" s="27"/>
      <c r="Q28" s="58"/>
    </row>
    <row r="29" spans="1:18" ht="59.25" customHeight="1" x14ac:dyDescent="0.25">
      <c r="A29" s="62"/>
      <c r="B29" s="63"/>
      <c r="C29" s="64"/>
      <c r="D29" s="64"/>
      <c r="E29" s="64"/>
      <c r="F29" s="63"/>
      <c r="G29" s="26" t="s">
        <v>41</v>
      </c>
      <c r="H29" s="34">
        <v>655000</v>
      </c>
      <c r="I29" s="28">
        <v>-655000</v>
      </c>
      <c r="J29" s="34">
        <f t="shared" ref="J29:J30" si="4">H29+I29</f>
        <v>0</v>
      </c>
      <c r="K29" s="83"/>
      <c r="L29" s="83"/>
      <c r="M29" s="27">
        <v>0</v>
      </c>
      <c r="N29" s="27">
        <v>0</v>
      </c>
      <c r="O29" s="29"/>
      <c r="P29" s="27"/>
      <c r="Q29" s="58"/>
    </row>
    <row r="30" spans="1:18" ht="90" customHeight="1" x14ac:dyDescent="0.25">
      <c r="A30" s="49">
        <v>6813</v>
      </c>
      <c r="B30" s="26" t="s">
        <v>39</v>
      </c>
      <c r="C30" s="23">
        <v>2</v>
      </c>
      <c r="D30" s="23">
        <v>2.2999999999999998</v>
      </c>
      <c r="E30" s="23" t="s">
        <v>15</v>
      </c>
      <c r="F30" s="31" t="s">
        <v>36</v>
      </c>
      <c r="G30" s="26" t="s">
        <v>42</v>
      </c>
      <c r="H30" s="34">
        <v>795000</v>
      </c>
      <c r="I30" s="28">
        <v>-775000</v>
      </c>
      <c r="J30" s="34">
        <f t="shared" si="4"/>
        <v>20000</v>
      </c>
      <c r="K30" s="32">
        <v>1225</v>
      </c>
      <c r="L30" s="32">
        <v>306</v>
      </c>
      <c r="M30" s="27">
        <v>0</v>
      </c>
      <c r="N30" s="27">
        <v>709</v>
      </c>
      <c r="O30" s="29">
        <v>0</v>
      </c>
      <c r="P30" s="37">
        <f>N30/L30*100</f>
        <v>231.69934640522877</v>
      </c>
      <c r="Q30" s="27">
        <v>0</v>
      </c>
    </row>
    <row r="31" spans="1:18" ht="18.75" customHeight="1" x14ac:dyDescent="0.25">
      <c r="A31" s="87" t="s">
        <v>79</v>
      </c>
      <c r="B31" s="87"/>
      <c r="C31" s="87"/>
      <c r="D31" s="87"/>
      <c r="E31" s="87"/>
      <c r="F31" s="87"/>
      <c r="G31" s="87"/>
      <c r="H31" s="52">
        <f t="shared" ref="H31:O31" si="5">H32+H37+H47</f>
        <v>482600000</v>
      </c>
      <c r="I31" s="52">
        <f t="shared" si="5"/>
        <v>0</v>
      </c>
      <c r="J31" s="52">
        <f t="shared" si="5"/>
        <v>482600000</v>
      </c>
      <c r="K31" s="52">
        <f t="shared" si="5"/>
        <v>66058</v>
      </c>
      <c r="L31" s="52">
        <f t="shared" si="5"/>
        <v>16438</v>
      </c>
      <c r="M31" s="52">
        <f t="shared" si="5"/>
        <v>96159600</v>
      </c>
      <c r="N31" s="52">
        <f t="shared" si="5"/>
        <v>14779</v>
      </c>
      <c r="O31" s="52">
        <f t="shared" si="5"/>
        <v>162892396.09000003</v>
      </c>
      <c r="P31" s="52"/>
      <c r="Q31" s="52">
        <f>Q32+Q37+Q47</f>
        <v>471.82906557198794</v>
      </c>
    </row>
    <row r="32" spans="1:18" ht="18.75" customHeight="1" x14ac:dyDescent="0.25">
      <c r="A32" s="38"/>
      <c r="B32" s="38"/>
      <c r="C32" s="38"/>
      <c r="D32" s="38"/>
      <c r="E32" s="38"/>
      <c r="F32" s="38"/>
      <c r="G32" s="38"/>
      <c r="H32" s="56">
        <f t="shared" ref="H32:Q32" si="6">H33+H34+H35+H36</f>
        <v>261410616</v>
      </c>
      <c r="I32" s="56">
        <f t="shared" si="6"/>
        <v>-9622557.2200000007</v>
      </c>
      <c r="J32" s="56">
        <f t="shared" si="6"/>
        <v>251788058.78</v>
      </c>
      <c r="K32" s="56">
        <f t="shared" si="6"/>
        <v>2585</v>
      </c>
      <c r="L32" s="56">
        <f t="shared" si="6"/>
        <v>569</v>
      </c>
      <c r="M32" s="56">
        <f t="shared" si="6"/>
        <v>40252402.869999997</v>
      </c>
      <c r="N32" s="56">
        <f t="shared" si="6"/>
        <v>156</v>
      </c>
      <c r="O32" s="56">
        <f t="shared" si="6"/>
        <v>94435448.88000001</v>
      </c>
      <c r="P32" s="56">
        <f t="shared" si="6"/>
        <v>126.42976309642975</v>
      </c>
      <c r="Q32" s="56">
        <f t="shared" si="6"/>
        <v>200.23224254228958</v>
      </c>
    </row>
    <row r="33" spans="1:19" s="5" customFormat="1" ht="72" customHeight="1" x14ac:dyDescent="0.25">
      <c r="A33" s="88" t="s">
        <v>74</v>
      </c>
      <c r="B33" s="63" t="s">
        <v>66</v>
      </c>
      <c r="C33" s="89">
        <v>3</v>
      </c>
      <c r="D33" s="89">
        <v>3.4</v>
      </c>
      <c r="E33" s="89" t="s">
        <v>13</v>
      </c>
      <c r="F33" s="85" t="s">
        <v>18</v>
      </c>
      <c r="G33" s="26" t="s">
        <v>43</v>
      </c>
      <c r="H33" s="34">
        <v>209764322</v>
      </c>
      <c r="I33" s="28">
        <v>-14566197.83</v>
      </c>
      <c r="J33" s="34">
        <f>H33+I33</f>
        <v>195198124.16999999</v>
      </c>
      <c r="K33" s="80">
        <v>2160</v>
      </c>
      <c r="L33" s="80">
        <v>405</v>
      </c>
      <c r="M33" s="28">
        <v>25458814</v>
      </c>
      <c r="N33" s="80">
        <v>59</v>
      </c>
      <c r="O33" s="28">
        <v>82520701.060000002</v>
      </c>
      <c r="P33" s="80">
        <f>N33/L33*100</f>
        <v>14.5679012345679</v>
      </c>
      <c r="Q33" s="58">
        <v>37.79</v>
      </c>
    </row>
    <row r="34" spans="1:19" s="5" customFormat="1" ht="100.5" customHeight="1" x14ac:dyDescent="0.25">
      <c r="A34" s="88"/>
      <c r="B34" s="63"/>
      <c r="C34" s="89"/>
      <c r="D34" s="89"/>
      <c r="E34" s="89"/>
      <c r="F34" s="85"/>
      <c r="G34" s="26" t="s">
        <v>67</v>
      </c>
      <c r="H34" s="34">
        <v>3025000</v>
      </c>
      <c r="I34" s="28">
        <v>-133250</v>
      </c>
      <c r="J34" s="34">
        <f t="shared" ref="J34" si="7">H34+I34</f>
        <v>2891750</v>
      </c>
      <c r="K34" s="80"/>
      <c r="L34" s="80"/>
      <c r="M34" s="28">
        <v>756250</v>
      </c>
      <c r="N34" s="80"/>
      <c r="O34" s="28">
        <v>756250</v>
      </c>
      <c r="P34" s="80"/>
      <c r="Q34" s="58"/>
    </row>
    <row r="35" spans="1:19" s="5" customFormat="1" ht="57" customHeight="1" x14ac:dyDescent="0.25">
      <c r="A35" s="88"/>
      <c r="B35" s="63"/>
      <c r="C35" s="89"/>
      <c r="D35" s="89"/>
      <c r="E35" s="89"/>
      <c r="F35" s="85"/>
      <c r="G35" s="26" t="s">
        <v>65</v>
      </c>
      <c r="H35" s="34">
        <v>26662538</v>
      </c>
      <c r="I35" s="28">
        <v>269943.93</v>
      </c>
      <c r="J35" s="34">
        <f>H35+I35</f>
        <v>26932481.93</v>
      </c>
      <c r="K35" s="39">
        <v>180</v>
      </c>
      <c r="L35" s="39">
        <v>90</v>
      </c>
      <c r="M35" s="28">
        <v>6665634.5</v>
      </c>
      <c r="N35" s="27">
        <v>80</v>
      </c>
      <c r="O35" s="28">
        <v>7705920.04</v>
      </c>
      <c r="P35" s="27">
        <f>N35/L35*100</f>
        <v>88.888888888888886</v>
      </c>
      <c r="Q35" s="28">
        <f>O35/M35*100</f>
        <v>115.60669940723574</v>
      </c>
    </row>
    <row r="36" spans="1:19" ht="75" customHeight="1" x14ac:dyDescent="0.25">
      <c r="A36" s="30" t="s">
        <v>76</v>
      </c>
      <c r="B36" s="31" t="s">
        <v>69</v>
      </c>
      <c r="C36" s="25">
        <v>3</v>
      </c>
      <c r="D36" s="25">
        <v>3.4</v>
      </c>
      <c r="E36" s="25" t="s">
        <v>13</v>
      </c>
      <c r="F36" s="31"/>
      <c r="G36" s="26" t="s">
        <v>68</v>
      </c>
      <c r="H36" s="34">
        <v>21958756</v>
      </c>
      <c r="I36" s="28">
        <v>4806946.68</v>
      </c>
      <c r="J36" s="34">
        <f t="shared" ref="J36" si="8">H36+I36</f>
        <v>26765702.68</v>
      </c>
      <c r="K36" s="39">
        <v>245</v>
      </c>
      <c r="L36" s="39">
        <v>74</v>
      </c>
      <c r="M36" s="28">
        <v>7371704.3700000001</v>
      </c>
      <c r="N36" s="39">
        <v>17</v>
      </c>
      <c r="O36" s="28">
        <v>3452577.78</v>
      </c>
      <c r="P36" s="40">
        <f>N36/L36*100</f>
        <v>22.972972972972975</v>
      </c>
      <c r="Q36" s="28">
        <f t="shared" ref="Q36:Q37" si="9">O36/M36*100</f>
        <v>46.835543135053854</v>
      </c>
    </row>
    <row r="37" spans="1:19" ht="28.5" customHeight="1" x14ac:dyDescent="0.25">
      <c r="A37" s="78"/>
      <c r="B37" s="78"/>
      <c r="C37" s="78"/>
      <c r="D37" s="78"/>
      <c r="E37" s="78"/>
      <c r="F37" s="78"/>
      <c r="G37" s="78"/>
      <c r="H37" s="52">
        <f t="shared" ref="H37:O37" si="10">H38+H43+H44+H45+H46</f>
        <v>166009656</v>
      </c>
      <c r="I37" s="52">
        <f t="shared" si="10"/>
        <v>-7189990.7200000007</v>
      </c>
      <c r="J37" s="52">
        <f t="shared" si="10"/>
        <v>158819665.28</v>
      </c>
      <c r="K37" s="52">
        <f t="shared" si="10"/>
        <v>63471</v>
      </c>
      <c r="L37" s="52">
        <f t="shared" si="10"/>
        <v>15868</v>
      </c>
      <c r="M37" s="52">
        <f t="shared" si="10"/>
        <v>38613166.039999999</v>
      </c>
      <c r="N37" s="52">
        <f t="shared" si="10"/>
        <v>14623</v>
      </c>
      <c r="O37" s="52">
        <f t="shared" si="10"/>
        <v>38917036.539999999</v>
      </c>
      <c r="P37" s="52">
        <f t="shared" ref="P37" si="11">SUM(P38:P46)</f>
        <v>92.154020670531892</v>
      </c>
      <c r="Q37" s="52">
        <f t="shared" si="9"/>
        <v>100.78696085082797</v>
      </c>
    </row>
    <row r="38" spans="1:19" ht="51.75" customHeight="1" x14ac:dyDescent="0.25">
      <c r="A38" s="62" t="s">
        <v>77</v>
      </c>
      <c r="B38" s="63" t="s">
        <v>70</v>
      </c>
      <c r="C38" s="64">
        <v>3</v>
      </c>
      <c r="D38" s="64">
        <v>3.4</v>
      </c>
      <c r="E38" s="64" t="s">
        <v>13</v>
      </c>
      <c r="F38" s="85" t="s">
        <v>59</v>
      </c>
      <c r="G38" s="63" t="s">
        <v>44</v>
      </c>
      <c r="H38" s="86">
        <v>107116706</v>
      </c>
      <c r="I38" s="28">
        <v>-1642871.57</v>
      </c>
      <c r="J38" s="86">
        <f>H38+I38</f>
        <v>105473834.43000001</v>
      </c>
      <c r="K38" s="83">
        <v>63471</v>
      </c>
      <c r="L38" s="80">
        <v>15868</v>
      </c>
      <c r="M38" s="28">
        <v>26779176.5</v>
      </c>
      <c r="N38" s="80">
        <v>14623</v>
      </c>
      <c r="O38" s="28">
        <v>27083047</v>
      </c>
      <c r="P38" s="80">
        <f>N38/L38*100</f>
        <v>92.154020670531892</v>
      </c>
      <c r="Q38" s="58">
        <v>129.22</v>
      </c>
    </row>
    <row r="39" spans="1:19" ht="12.75" hidden="1" customHeight="1" thickBot="1" x14ac:dyDescent="0.25">
      <c r="A39" s="62"/>
      <c r="B39" s="63"/>
      <c r="C39" s="64"/>
      <c r="D39" s="64"/>
      <c r="E39" s="64"/>
      <c r="F39" s="85"/>
      <c r="G39" s="63"/>
      <c r="H39" s="86"/>
      <c r="I39" s="28"/>
      <c r="J39" s="86"/>
      <c r="K39" s="83"/>
      <c r="L39" s="80"/>
      <c r="M39" s="28"/>
      <c r="N39" s="80"/>
      <c r="O39" s="28"/>
      <c r="P39" s="80"/>
      <c r="Q39" s="58"/>
    </row>
    <row r="40" spans="1:19" ht="9" hidden="1" customHeight="1" x14ac:dyDescent="0.25">
      <c r="A40" s="62"/>
      <c r="B40" s="63"/>
      <c r="C40" s="64"/>
      <c r="D40" s="64"/>
      <c r="E40" s="64"/>
      <c r="F40" s="85"/>
      <c r="G40" s="63"/>
      <c r="H40" s="86"/>
      <c r="I40" s="28"/>
      <c r="J40" s="86"/>
      <c r="K40" s="83"/>
      <c r="L40" s="80"/>
      <c r="M40" s="28"/>
      <c r="N40" s="80"/>
      <c r="O40" s="28"/>
      <c r="P40" s="80"/>
      <c r="Q40" s="58"/>
    </row>
    <row r="41" spans="1:19" ht="56.25" hidden="1" customHeight="1" x14ac:dyDescent="0.25">
      <c r="A41" s="62"/>
      <c r="B41" s="63"/>
      <c r="C41" s="64"/>
      <c r="D41" s="64"/>
      <c r="E41" s="64"/>
      <c r="F41" s="85"/>
      <c r="G41" s="63"/>
      <c r="H41" s="86"/>
      <c r="I41" s="28"/>
      <c r="J41" s="86"/>
      <c r="K41" s="83"/>
      <c r="L41" s="80"/>
      <c r="M41" s="28"/>
      <c r="N41" s="80"/>
      <c r="O41" s="28"/>
      <c r="P41" s="80"/>
      <c r="Q41" s="58"/>
    </row>
    <row r="42" spans="1:19" ht="3" hidden="1" customHeight="1" thickBot="1" x14ac:dyDescent="0.25">
      <c r="A42" s="62"/>
      <c r="B42" s="63"/>
      <c r="C42" s="64"/>
      <c r="D42" s="64"/>
      <c r="E42" s="64"/>
      <c r="F42" s="85"/>
      <c r="G42" s="63"/>
      <c r="H42" s="86"/>
      <c r="I42" s="28"/>
      <c r="J42" s="86"/>
      <c r="K42" s="83"/>
      <c r="L42" s="80"/>
      <c r="M42" s="28"/>
      <c r="N42" s="80"/>
      <c r="O42" s="28"/>
      <c r="P42" s="80"/>
      <c r="Q42" s="58"/>
    </row>
    <row r="43" spans="1:19" ht="59.25" customHeight="1" x14ac:dyDescent="0.25">
      <c r="A43" s="62"/>
      <c r="B43" s="63"/>
      <c r="C43" s="64"/>
      <c r="D43" s="64"/>
      <c r="E43" s="64"/>
      <c r="F43" s="85"/>
      <c r="G43" s="26" t="s">
        <v>45</v>
      </c>
      <c r="H43" s="41">
        <v>7184790</v>
      </c>
      <c r="I43" s="28">
        <v>-3572819.37</v>
      </c>
      <c r="J43" s="41">
        <f>H43+I43</f>
        <v>3611970.63</v>
      </c>
      <c r="K43" s="83"/>
      <c r="L43" s="80"/>
      <c r="M43" s="28">
        <v>1796197.5</v>
      </c>
      <c r="N43" s="80"/>
      <c r="O43" s="28">
        <v>1796197.5</v>
      </c>
      <c r="P43" s="80"/>
      <c r="Q43" s="58"/>
    </row>
    <row r="44" spans="1:19" ht="78" customHeight="1" x14ac:dyDescent="0.25">
      <c r="A44" s="62"/>
      <c r="B44" s="63"/>
      <c r="C44" s="64"/>
      <c r="D44" s="64"/>
      <c r="E44" s="64"/>
      <c r="F44" s="85"/>
      <c r="G44" s="31" t="s">
        <v>71</v>
      </c>
      <c r="H44" s="41">
        <v>7489676</v>
      </c>
      <c r="I44" s="28">
        <v>-576980.94999999995</v>
      </c>
      <c r="J44" s="41">
        <f>H44+I44</f>
        <v>6912695.0499999998</v>
      </c>
      <c r="K44" s="83"/>
      <c r="L44" s="80"/>
      <c r="M44" s="28">
        <v>1872419</v>
      </c>
      <c r="N44" s="80"/>
      <c r="O44" s="28">
        <v>1872419</v>
      </c>
      <c r="P44" s="80"/>
      <c r="Q44" s="58"/>
    </row>
    <row r="45" spans="1:19" ht="78" customHeight="1" x14ac:dyDescent="0.25">
      <c r="A45" s="62"/>
      <c r="B45" s="63"/>
      <c r="C45" s="64"/>
      <c r="D45" s="64"/>
      <c r="E45" s="64"/>
      <c r="F45" s="85"/>
      <c r="G45" s="31" t="s">
        <v>72</v>
      </c>
      <c r="H45" s="41">
        <v>43886824</v>
      </c>
      <c r="I45" s="28">
        <v>-1397318.83</v>
      </c>
      <c r="J45" s="41">
        <f>H45+I45</f>
        <v>42489505.170000002</v>
      </c>
      <c r="K45" s="83"/>
      <c r="L45" s="80"/>
      <c r="M45" s="28">
        <v>8082458.04</v>
      </c>
      <c r="N45" s="80"/>
      <c r="O45" s="28">
        <v>8082458.04</v>
      </c>
      <c r="P45" s="80"/>
      <c r="Q45" s="58"/>
    </row>
    <row r="46" spans="1:19" ht="62.25" customHeight="1" x14ac:dyDescent="0.25">
      <c r="A46" s="62"/>
      <c r="B46" s="63"/>
      <c r="C46" s="64"/>
      <c r="D46" s="64"/>
      <c r="E46" s="64"/>
      <c r="F46" s="85"/>
      <c r="G46" s="31" t="s">
        <v>73</v>
      </c>
      <c r="H46" s="41">
        <v>331660</v>
      </c>
      <c r="I46" s="42"/>
      <c r="J46" s="41">
        <v>331660</v>
      </c>
      <c r="K46" s="83"/>
      <c r="L46" s="80"/>
      <c r="M46" s="28">
        <v>82915</v>
      </c>
      <c r="N46" s="80"/>
      <c r="O46" s="28">
        <v>82915</v>
      </c>
      <c r="P46" s="80"/>
      <c r="Q46" s="58"/>
    </row>
    <row r="47" spans="1:19" ht="27.75" customHeight="1" x14ac:dyDescent="0.25">
      <c r="A47" s="78"/>
      <c r="B47" s="78"/>
      <c r="C47" s="78"/>
      <c r="D47" s="78"/>
      <c r="E47" s="78"/>
      <c r="F47" s="78"/>
      <c r="G47" s="78"/>
      <c r="H47" s="52">
        <f t="shared" ref="H47:Q47" si="12">H48</f>
        <v>55179728</v>
      </c>
      <c r="I47" s="52">
        <f t="shared" si="12"/>
        <v>16812547.940000001</v>
      </c>
      <c r="J47" s="52">
        <f t="shared" si="12"/>
        <v>71992275.939999998</v>
      </c>
      <c r="K47" s="54">
        <f t="shared" si="12"/>
        <v>2</v>
      </c>
      <c r="L47" s="54">
        <f t="shared" si="12"/>
        <v>1</v>
      </c>
      <c r="M47" s="52">
        <f t="shared" si="12"/>
        <v>17294031.09</v>
      </c>
      <c r="N47" s="52"/>
      <c r="O47" s="52">
        <f t="shared" si="12"/>
        <v>29539910.670000002</v>
      </c>
      <c r="P47" s="52">
        <f t="shared" si="12"/>
        <v>0</v>
      </c>
      <c r="Q47" s="52">
        <f t="shared" si="12"/>
        <v>170.80986217887042</v>
      </c>
      <c r="S47" s="6"/>
    </row>
    <row r="48" spans="1:19" ht="89.25" customHeight="1" x14ac:dyDescent="0.25">
      <c r="A48" s="49" t="s">
        <v>46</v>
      </c>
      <c r="B48" s="31" t="s">
        <v>47</v>
      </c>
      <c r="C48" s="24">
        <v>3</v>
      </c>
      <c r="D48" s="24">
        <v>3.4</v>
      </c>
      <c r="E48" s="24" t="s">
        <v>13</v>
      </c>
      <c r="F48" s="31" t="s">
        <v>50</v>
      </c>
      <c r="G48" s="26" t="s">
        <v>48</v>
      </c>
      <c r="H48" s="34">
        <v>55179728</v>
      </c>
      <c r="I48" s="28">
        <v>16812547.940000001</v>
      </c>
      <c r="J48" s="34">
        <f>H48+I48</f>
        <v>71992275.939999998</v>
      </c>
      <c r="K48" s="32">
        <v>2</v>
      </c>
      <c r="L48" s="32">
        <v>1</v>
      </c>
      <c r="M48" s="28">
        <v>17294031.09</v>
      </c>
      <c r="N48" s="39">
        <v>0</v>
      </c>
      <c r="O48" s="28">
        <v>29539910.670000002</v>
      </c>
      <c r="P48" s="39">
        <v>0</v>
      </c>
      <c r="Q48" s="28">
        <f>O48/M48*100</f>
        <v>170.80986217887042</v>
      </c>
    </row>
    <row r="49" spans="1:17" ht="27.75" customHeight="1" x14ac:dyDescent="0.25">
      <c r="A49" s="78"/>
      <c r="B49" s="78" t="s">
        <v>49</v>
      </c>
      <c r="C49" s="78"/>
      <c r="D49" s="78"/>
      <c r="E49" s="78"/>
      <c r="F49" s="78"/>
      <c r="G49" s="78"/>
      <c r="H49" s="52">
        <f t="shared" ref="H49:O49" si="13">H16+H27+H31</f>
        <v>878574766</v>
      </c>
      <c r="I49" s="52">
        <f t="shared" si="13"/>
        <v>20988963.580000013</v>
      </c>
      <c r="J49" s="52">
        <f t="shared" si="13"/>
        <v>899563729.58000004</v>
      </c>
      <c r="K49" s="52">
        <f t="shared" si="13"/>
        <v>145626</v>
      </c>
      <c r="L49" s="52">
        <f t="shared" si="13"/>
        <v>36329</v>
      </c>
      <c r="M49" s="52">
        <f t="shared" si="13"/>
        <v>213121214.02000001</v>
      </c>
      <c r="N49" s="52">
        <f t="shared" si="13"/>
        <v>36589</v>
      </c>
      <c r="O49" s="52">
        <f t="shared" si="13"/>
        <v>266237278.94000006</v>
      </c>
      <c r="P49" s="52">
        <f>N49/L49*100</f>
        <v>100.71568168680669</v>
      </c>
      <c r="Q49" s="52">
        <f>O49/M49*100</f>
        <v>124.92293653836613</v>
      </c>
    </row>
    <row r="50" spans="1:17" ht="45.75" customHeight="1" x14ac:dyDescent="0.25">
      <c r="A50" s="84" t="s">
        <v>78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55"/>
      <c r="Q50" s="55"/>
    </row>
    <row r="51" spans="1:17" x14ac:dyDescent="0.25">
      <c r="A51" s="16"/>
      <c r="B51" s="17"/>
      <c r="C51" s="17"/>
      <c r="D51" s="17"/>
      <c r="E51" s="16"/>
      <c r="F51" s="16"/>
      <c r="G51" s="16"/>
      <c r="H51" s="16"/>
      <c r="I51" s="16"/>
      <c r="J51" s="43"/>
      <c r="K51" s="8"/>
      <c r="L51" s="8"/>
      <c r="M51" s="16"/>
      <c r="N51" s="16"/>
      <c r="O51" s="16"/>
      <c r="P51" s="16"/>
      <c r="Q51" s="16"/>
    </row>
    <row r="52" spans="1:17" x14ac:dyDescent="0.25">
      <c r="A52" s="16"/>
      <c r="B52" s="17"/>
      <c r="C52" s="17"/>
      <c r="D52" s="17"/>
      <c r="E52" s="16"/>
      <c r="F52" s="16"/>
      <c r="G52" s="16"/>
      <c r="H52" s="16"/>
      <c r="I52" s="16"/>
      <c r="J52" s="16"/>
      <c r="K52" s="8"/>
      <c r="L52" s="8"/>
      <c r="M52" s="8"/>
      <c r="N52" s="8"/>
      <c r="O52" s="8"/>
      <c r="P52" s="16"/>
      <c r="Q52" s="44"/>
    </row>
    <row r="53" spans="1:17" x14ac:dyDescent="0.25">
      <c r="A53" s="45"/>
      <c r="B53" s="45"/>
      <c r="C53" s="45"/>
      <c r="D53" s="45"/>
      <c r="E53" s="45"/>
      <c r="F53" s="11"/>
      <c r="G53" s="11"/>
      <c r="H53" s="11"/>
      <c r="I53" s="11"/>
      <c r="J53" s="11"/>
      <c r="K53" s="11"/>
      <c r="L53" s="8"/>
      <c r="M53" s="8"/>
      <c r="N53" s="8"/>
      <c r="O53" s="8"/>
      <c r="P53" s="45"/>
      <c r="Q53" s="45"/>
    </row>
    <row r="54" spans="1:17" x14ac:dyDescent="0.25">
      <c r="A54" s="15"/>
      <c r="B54" s="15"/>
      <c r="C54" s="15"/>
      <c r="D54" s="15"/>
      <c r="E54" s="15"/>
      <c r="F54" s="9"/>
      <c r="G54" s="16"/>
      <c r="H54" s="16"/>
      <c r="I54" s="43"/>
      <c r="J54" s="8"/>
      <c r="K54" s="57"/>
      <c r="L54" s="57"/>
      <c r="O54" s="9"/>
      <c r="P54" s="9"/>
      <c r="Q54" s="9"/>
    </row>
    <row r="55" spans="1:17" x14ac:dyDescent="0.25">
      <c r="A55" s="15"/>
      <c r="B55" s="15"/>
      <c r="C55" s="15"/>
      <c r="D55" s="15"/>
      <c r="E55" s="15"/>
      <c r="F55" s="9"/>
      <c r="G55" s="16"/>
      <c r="H55" s="16"/>
      <c r="I55" s="16"/>
      <c r="J55" s="8"/>
      <c r="K55" s="57"/>
      <c r="L55" s="57"/>
      <c r="O55" s="12"/>
      <c r="P55" s="12"/>
      <c r="Q55" s="8"/>
    </row>
    <row r="56" spans="1:17" x14ac:dyDescent="0.25">
      <c r="B56" s="7"/>
      <c r="C56" s="7"/>
      <c r="D56" s="7"/>
      <c r="E56" s="4"/>
      <c r="F56" s="4"/>
      <c r="G56" s="11"/>
      <c r="H56" s="11"/>
      <c r="I56" s="11"/>
      <c r="J56" s="11"/>
      <c r="K56" s="57"/>
      <c r="L56" s="57"/>
      <c r="O56" s="8"/>
      <c r="P56" s="8"/>
      <c r="Q56" s="8"/>
    </row>
    <row r="57" spans="1:17" x14ac:dyDescent="0.25">
      <c r="B57" s="7"/>
      <c r="C57" s="7"/>
      <c r="D57" s="7"/>
      <c r="E57" s="4"/>
      <c r="F57" s="4"/>
      <c r="G57" s="9"/>
      <c r="H57" s="9"/>
      <c r="I57" s="9"/>
      <c r="J57" s="15"/>
      <c r="K57" s="57"/>
      <c r="L57" s="57"/>
      <c r="O57" s="8"/>
      <c r="P57" s="8"/>
      <c r="Q57" s="8"/>
    </row>
    <row r="58" spans="1:17" x14ac:dyDescent="0.25">
      <c r="B58" s="4"/>
      <c r="C58" s="4"/>
      <c r="D58" s="4"/>
      <c r="E58" s="4"/>
      <c r="F58" s="8"/>
      <c r="G58" s="9"/>
      <c r="H58" s="9"/>
      <c r="I58" s="9"/>
      <c r="J58" s="9"/>
      <c r="K58" s="22"/>
      <c r="L58" s="22"/>
      <c r="O58" s="8"/>
      <c r="P58" s="8"/>
      <c r="Q58" s="8"/>
    </row>
    <row r="59" spans="1:17" x14ac:dyDescent="0.25">
      <c r="B59" s="10"/>
      <c r="C59" s="10"/>
      <c r="D59" s="10"/>
      <c r="E59" s="10"/>
      <c r="F59" s="11"/>
      <c r="G59" s="9"/>
      <c r="H59" s="9"/>
      <c r="I59" s="9"/>
      <c r="J59" s="9"/>
      <c r="K59" s="22"/>
      <c r="L59" s="22"/>
      <c r="O59" s="8"/>
      <c r="P59" s="8"/>
      <c r="Q59" s="8"/>
    </row>
    <row r="60" spans="1:17" x14ac:dyDescent="0.25">
      <c r="F60" s="9"/>
      <c r="G60" s="13"/>
      <c r="H60" s="13"/>
      <c r="I60" s="13"/>
      <c r="J60" s="9"/>
      <c r="K60" s="22"/>
      <c r="L60" s="22"/>
      <c r="O60" s="8"/>
      <c r="P60" s="8"/>
      <c r="Q60" s="8"/>
    </row>
    <row r="61" spans="1:17" x14ac:dyDescent="0.25">
      <c r="F61" s="9"/>
      <c r="G61" s="8"/>
      <c r="H61" s="8"/>
      <c r="I61" s="8"/>
      <c r="J61" s="9"/>
      <c r="K61" s="22"/>
      <c r="L61" s="22"/>
    </row>
    <row r="62" spans="1:17" x14ac:dyDescent="0.25">
      <c r="F62" s="9"/>
      <c r="G62" s="11"/>
      <c r="H62" s="11"/>
      <c r="I62" s="11"/>
      <c r="J62" s="9"/>
      <c r="K62" s="22"/>
      <c r="L62" s="22"/>
    </row>
    <row r="63" spans="1:17" x14ac:dyDescent="0.25">
      <c r="F63" s="9"/>
      <c r="G63" s="9"/>
      <c r="H63" s="11"/>
      <c r="I63" s="9"/>
      <c r="J63" s="9"/>
      <c r="K63" s="22"/>
      <c r="L63" s="22"/>
    </row>
    <row r="64" spans="1:17" x14ac:dyDescent="0.25">
      <c r="G64" s="9"/>
      <c r="H64" s="11"/>
      <c r="I64" s="9"/>
      <c r="J64" s="9"/>
      <c r="K64" s="22"/>
      <c r="L64" s="22"/>
    </row>
    <row r="65" spans="7:13" x14ac:dyDescent="0.25">
      <c r="G65" s="9"/>
      <c r="H65" s="9"/>
      <c r="I65" s="9"/>
      <c r="J65" s="9"/>
      <c r="K65" s="22"/>
      <c r="L65" s="22"/>
    </row>
    <row r="66" spans="7:13" x14ac:dyDescent="0.25">
      <c r="G66" s="9"/>
      <c r="H66" s="9"/>
      <c r="I66" s="9"/>
      <c r="J66" s="9"/>
      <c r="K66" s="22"/>
      <c r="L66" s="22"/>
    </row>
    <row r="67" spans="7:13" x14ac:dyDescent="0.25">
      <c r="K67" s="22"/>
      <c r="L67" s="22"/>
    </row>
    <row r="68" spans="7:13" x14ac:dyDescent="0.25">
      <c r="K68" s="22"/>
      <c r="L68" s="22"/>
    </row>
    <row r="69" spans="7:13" x14ac:dyDescent="0.25">
      <c r="K69" s="22"/>
      <c r="L69" s="22"/>
    </row>
    <row r="70" spans="7:13" x14ac:dyDescent="0.25">
      <c r="K70" s="22"/>
      <c r="L70" s="22"/>
    </row>
    <row r="71" spans="7:13" x14ac:dyDescent="0.25">
      <c r="K71" s="22"/>
      <c r="L71" s="22"/>
    </row>
    <row r="72" spans="7:13" x14ac:dyDescent="0.25">
      <c r="L72" s="11"/>
    </row>
    <row r="73" spans="7:13" x14ac:dyDescent="0.25">
      <c r="L73" s="11"/>
    </row>
    <row r="74" spans="7:13" x14ac:dyDescent="0.25">
      <c r="L74" s="11"/>
    </row>
    <row r="75" spans="7:13" x14ac:dyDescent="0.25">
      <c r="L75" s="11"/>
    </row>
    <row r="76" spans="7:13" x14ac:dyDescent="0.25">
      <c r="L76" s="11"/>
    </row>
    <row r="77" spans="7:13" x14ac:dyDescent="0.25">
      <c r="L77" s="6"/>
      <c r="M77" s="6"/>
    </row>
    <row r="78" spans="7:13" x14ac:dyDescent="0.25">
      <c r="L78" s="6"/>
    </row>
  </sheetData>
  <mergeCells count="91">
    <mergeCell ref="A31:G31"/>
    <mergeCell ref="A33:A35"/>
    <mergeCell ref="B33:B35"/>
    <mergeCell ref="C33:C35"/>
    <mergeCell ref="D33:D35"/>
    <mergeCell ref="E33:E35"/>
    <mergeCell ref="F33:F35"/>
    <mergeCell ref="N38:N46"/>
    <mergeCell ref="P38:P46"/>
    <mergeCell ref="A49:G49"/>
    <mergeCell ref="A37:G37"/>
    <mergeCell ref="C38:C46"/>
    <mergeCell ref="A47:G47"/>
    <mergeCell ref="G38:G42"/>
    <mergeCell ref="A50:O50"/>
    <mergeCell ref="L33:L34"/>
    <mergeCell ref="N33:N34"/>
    <mergeCell ref="P33:P34"/>
    <mergeCell ref="Q33:Q34"/>
    <mergeCell ref="A38:A46"/>
    <mergeCell ref="B38:B46"/>
    <mergeCell ref="D38:D46"/>
    <mergeCell ref="E38:E46"/>
    <mergeCell ref="F38:F46"/>
    <mergeCell ref="K33:K34"/>
    <mergeCell ref="Q38:Q46"/>
    <mergeCell ref="H38:H42"/>
    <mergeCell ref="J38:J42"/>
    <mergeCell ref="K38:K46"/>
    <mergeCell ref="L38:L46"/>
    <mergeCell ref="Q17:Q18"/>
    <mergeCell ref="A21:A23"/>
    <mergeCell ref="A27:G27"/>
    <mergeCell ref="A28:A29"/>
    <mergeCell ref="B28:B29"/>
    <mergeCell ref="C28:C29"/>
    <mergeCell ref="D28:D29"/>
    <mergeCell ref="E28:E29"/>
    <mergeCell ref="F28:F29"/>
    <mergeCell ref="L28:L29"/>
    <mergeCell ref="Q28:Q29"/>
    <mergeCell ref="K28:K29"/>
    <mergeCell ref="Q21:Q23"/>
    <mergeCell ref="A25:A26"/>
    <mergeCell ref="B25:B26"/>
    <mergeCell ref="C25:C26"/>
    <mergeCell ref="N25:N26"/>
    <mergeCell ref="P25:P26"/>
    <mergeCell ref="B21:B23"/>
    <mergeCell ref="C21:C23"/>
    <mergeCell ref="D21:D23"/>
    <mergeCell ref="E21:E23"/>
    <mergeCell ref="D25:D26"/>
    <mergeCell ref="E25:E26"/>
    <mergeCell ref="F25:F26"/>
    <mergeCell ref="K25:K26"/>
    <mergeCell ref="L25:L26"/>
    <mergeCell ref="O25:O26"/>
    <mergeCell ref="M25:M26"/>
    <mergeCell ref="K14:K15"/>
    <mergeCell ref="L14:M14"/>
    <mergeCell ref="B16:G16"/>
    <mergeCell ref="F17:F18"/>
    <mergeCell ref="C14:E14"/>
    <mergeCell ref="F14:F15"/>
    <mergeCell ref="G14:G15"/>
    <mergeCell ref="H14:H15"/>
    <mergeCell ref="I14:I15"/>
    <mergeCell ref="K17:K18"/>
    <mergeCell ref="A11:Q11"/>
    <mergeCell ref="A6:Q6"/>
    <mergeCell ref="A7:Q7"/>
    <mergeCell ref="A8:Q8"/>
    <mergeCell ref="A9:Q9"/>
    <mergeCell ref="A10:Q10"/>
    <mergeCell ref="Q25:Q26"/>
    <mergeCell ref="N14:O14"/>
    <mergeCell ref="A12:Q12"/>
    <mergeCell ref="A13:A15"/>
    <mergeCell ref="B13:K13"/>
    <mergeCell ref="L13:M13"/>
    <mergeCell ref="N13:O13"/>
    <mergeCell ref="P13:Q13"/>
    <mergeCell ref="B14:B15"/>
    <mergeCell ref="A17:A18"/>
    <mergeCell ref="B17:B18"/>
    <mergeCell ref="C17:C18"/>
    <mergeCell ref="D17:D18"/>
    <mergeCell ref="E17:E18"/>
    <mergeCell ref="J14:J15"/>
    <mergeCell ref="F21:F23"/>
  </mergeCells>
  <printOptions horizontalCentered="1"/>
  <pageMargins left="7.874015748031496E-2" right="7.874015748031496E-2" top="0.39370078740157483" bottom="0.39370078740157483" header="0" footer="0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OCT.,-DIC.,-2023 </vt:lpstr>
      <vt:lpstr>'EJEC.FIS. OCT.,-DIC.,-2023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2024-01-18T18:42:12Z</cp:lastPrinted>
  <dcterms:created xsi:type="dcterms:W3CDTF">2022-01-13T15:51:58Z</dcterms:created>
  <dcterms:modified xsi:type="dcterms:W3CDTF">2024-01-19T13:35:08Z</dcterms:modified>
</cp:coreProperties>
</file>